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ED3EBEC-39D3-4950-A51C-79C12A53E636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31" i="1"/>
  <c r="C30" i="1"/>
  <c r="C29" i="1"/>
  <c r="E28" i="1"/>
  <c r="C104" i="1"/>
  <c r="E44" i="1"/>
  <c r="D45" i="1"/>
  <c r="D32" i="1"/>
  <c r="D31" i="1"/>
  <c r="D30" i="1"/>
  <c r="D29" i="1"/>
  <c r="C15" i="1"/>
  <c r="C16" i="1"/>
  <c r="C17" i="1"/>
  <c r="C18" i="1"/>
  <c r="C19" i="1"/>
  <c r="C20" i="1"/>
  <c r="C21" i="1"/>
  <c r="C22" i="1"/>
  <c r="C23" i="1"/>
  <c r="C14" i="1"/>
  <c r="C13" i="1"/>
  <c r="D43" i="1" l="1"/>
  <c r="D44" i="1" s="1"/>
  <c r="D46" i="1" s="1"/>
  <c r="D47" i="1" s="1"/>
  <c r="D48" i="1" s="1"/>
  <c r="B39" i="1"/>
  <c r="D13" i="1"/>
  <c r="C28" i="1" l="1"/>
  <c r="C61" i="1" l="1"/>
  <c r="E2" i="2" l="1"/>
  <c r="D2" i="2"/>
  <c r="C4" i="2"/>
  <c r="C2" i="2"/>
  <c r="C3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" i="2"/>
  <c r="D4" i="2"/>
  <c r="E3" i="2"/>
  <c r="D3" i="2"/>
  <c r="E43" i="1" l="1"/>
  <c r="G43" i="1"/>
  <c r="C64" i="1"/>
  <c r="C66" i="1" s="1"/>
  <c r="C69" i="1" s="1"/>
  <c r="C70" i="1" s="1"/>
  <c r="C63" i="1"/>
  <c r="B23" i="1"/>
  <c r="B22" i="1"/>
  <c r="D22" i="1" s="1"/>
  <c r="B21" i="1"/>
  <c r="B20" i="1"/>
  <c r="B19" i="1"/>
  <c r="B18" i="1"/>
  <c r="B17" i="1"/>
  <c r="B16" i="1"/>
  <c r="B15" i="1"/>
  <c r="B14" i="1"/>
  <c r="B13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C32" i="1"/>
  <c r="E31" i="1"/>
  <c r="E30" i="1"/>
  <c r="E29" i="1"/>
  <c r="D19" i="1" l="1"/>
  <c r="E19" i="1"/>
  <c r="D20" i="1"/>
  <c r="E20" i="1"/>
  <c r="E17" i="1"/>
  <c r="D17" i="1"/>
  <c r="D21" i="1"/>
  <c r="D14" i="1"/>
  <c r="E14" i="1"/>
  <c r="E16" i="1"/>
  <c r="D16" i="1"/>
  <c r="D18" i="1"/>
  <c r="E18" i="1"/>
  <c r="E22" i="1"/>
  <c r="D15" i="1"/>
  <c r="E15" i="1"/>
  <c r="F43" i="1"/>
  <c r="F44" i="1"/>
  <c r="E21" i="1"/>
  <c r="E13" i="1"/>
  <c r="F45" i="1" l="1"/>
  <c r="E45" i="1"/>
  <c r="G45" i="1"/>
  <c r="G44" i="1"/>
  <c r="F46" i="1" l="1"/>
  <c r="E46" i="1"/>
  <c r="G46" i="1"/>
  <c r="F47" i="1" l="1"/>
  <c r="E47" i="1"/>
  <c r="G47" i="1"/>
  <c r="D49" i="1" l="1"/>
  <c r="E48" i="1"/>
  <c r="G48" i="1"/>
  <c r="F48" i="1"/>
  <c r="D50" i="1" l="1"/>
  <c r="G49" i="1"/>
  <c r="F49" i="1"/>
  <c r="E49" i="1"/>
  <c r="E50" i="1" l="1"/>
  <c r="F50" i="1"/>
</calcChain>
</file>

<file path=xl/sharedStrings.xml><?xml version="1.0" encoding="utf-8"?>
<sst xmlns="http://schemas.openxmlformats.org/spreadsheetml/2006/main" count="49" uniqueCount="30">
  <si>
    <t>Index</t>
  </si>
  <si>
    <t>reliability</t>
  </si>
  <si>
    <t>Reliability</t>
  </si>
  <si>
    <t>Desnity</t>
  </si>
  <si>
    <t>Hazard Rate</t>
  </si>
  <si>
    <t>Time</t>
  </si>
  <si>
    <t>Failure Times</t>
  </si>
  <si>
    <t>Upper bound months</t>
  </si>
  <si>
    <t>Number of items failing</t>
  </si>
  <si>
    <t>Number surviving</t>
  </si>
  <si>
    <t>340+</t>
  </si>
  <si>
    <t>1130+</t>
  </si>
  <si>
    <t>2470+</t>
  </si>
  <si>
    <t>4210+</t>
  </si>
  <si>
    <t>Failure times</t>
  </si>
  <si>
    <t>Estimated Reliability</t>
  </si>
  <si>
    <t>4 : Rank adjustment</t>
  </si>
  <si>
    <t>1+1.11=2.11</t>
  </si>
  <si>
    <t>3.22+1.29=4.518</t>
  </si>
  <si>
    <t>4.518+2.16=6.6</t>
  </si>
  <si>
    <t>Rank increment</t>
  </si>
  <si>
    <t>Incremented Rank</t>
  </si>
  <si>
    <t xml:space="preserve">Rank adjustment method:  </t>
  </si>
  <si>
    <t xml:space="preserve">Alternative way of </t>
  </si>
  <si>
    <t>MTTF</t>
  </si>
  <si>
    <r>
      <t>2.11+1.11=</t>
    </r>
    <r>
      <rPr>
        <b/>
        <sz val="11"/>
        <color theme="1"/>
        <rFont val="Calibri"/>
        <family val="2"/>
        <scheme val="minor"/>
      </rPr>
      <t>3.22</t>
    </r>
  </si>
  <si>
    <t>(11-4.518)/(1+2)=2.16</t>
  </si>
  <si>
    <t>(11-3.22)/1+5=1.29</t>
  </si>
  <si>
    <t>6.679+2.16=8.8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</si>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</sst>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Sheet1!$B$28:$B$38</c:f>
              <c:numCache>
                <c:formatCode>General</c:formatCode>
                <c:ptCount val="11"/>
                <c:pt idx="0">
                  <c:v>0</c:v>
                </c:pt>
                <c:pt idx="1">
                  <c:v>15.4</c:v>
                </c:pt>
                <c:pt idx="2">
                  <c:v>18.899999999999999</c:v>
                </c:pt>
                <c:pt idx="3">
                  <c:v>20.100000000000001</c:v>
                </c:pt>
                <c:pt idx="4">
                  <c:v>24.5</c:v>
                </c:pt>
                <c:pt idx="5">
                  <c:v>29.3</c:v>
                </c:pt>
                <c:pt idx="6">
                  <c:v>33.9</c:v>
                </c:pt>
                <c:pt idx="7">
                  <c:v>48</c:v>
                </c:pt>
                <c:pt idx="8">
                  <c:v>54.2</c:v>
                </c:pt>
                <c:pt idx="9">
                  <c:v>72</c:v>
                </c:pt>
                <c:pt idx="10">
                  <c:v>86.1</c:v>
                </c:pt>
              </c:numCache>
            </c:numRef>
          </c:xVal>
          <c:yVal>
            <c:numRef>
              <c:f>Sheet1!$C$28:$C$38</c:f>
              <c:numCache>
                <c:formatCode>General</c:formatCode>
                <c:ptCount val="11"/>
                <c:pt idx="0">
                  <c:v>1</c:v>
                </c:pt>
                <c:pt idx="1">
                  <c:v>0.90909090909090906</c:v>
                </c:pt>
                <c:pt idx="2">
                  <c:v>0.81818181818181823</c:v>
                </c:pt>
                <c:pt idx="3">
                  <c:v>0.72727272727272729</c:v>
                </c:pt>
                <c:pt idx="4">
                  <c:v>0.63636363636363635</c:v>
                </c:pt>
                <c:pt idx="5">
                  <c:v>0.54545454545454541</c:v>
                </c:pt>
                <c:pt idx="6">
                  <c:v>0.45454545454545453</c:v>
                </c:pt>
                <c:pt idx="7">
                  <c:v>0.36363636363636365</c:v>
                </c:pt>
                <c:pt idx="8">
                  <c:v>0.27272727272727271</c:v>
                </c:pt>
                <c:pt idx="9">
                  <c:v>0.18181818181818182</c:v>
                </c:pt>
                <c:pt idx="10">
                  <c:v>9.0909090909090912E-2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F1-4BC5-B4C8-935B7C8F3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302592"/>
        <c:axId val="573305544"/>
      </c:scatterChart>
      <c:valAx>
        <c:axId val="57330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05544"/>
        <c:crosses val="autoZero"/>
        <c:crossBetween val="midCat"/>
      </c:valAx>
      <c:valAx>
        <c:axId val="57330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330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Sheet1!$B$28:$B$37</c:f>
              <c:numCache>
                <c:formatCode>General</c:formatCode>
                <c:ptCount val="10"/>
                <c:pt idx="0">
                  <c:v>0</c:v>
                </c:pt>
                <c:pt idx="1">
                  <c:v>15.4</c:v>
                </c:pt>
                <c:pt idx="2">
                  <c:v>18.899999999999999</c:v>
                </c:pt>
                <c:pt idx="3">
                  <c:v>20.100000000000001</c:v>
                </c:pt>
                <c:pt idx="4">
                  <c:v>24.5</c:v>
                </c:pt>
                <c:pt idx="5">
                  <c:v>29.3</c:v>
                </c:pt>
                <c:pt idx="6">
                  <c:v>33.9</c:v>
                </c:pt>
                <c:pt idx="7">
                  <c:v>48</c:v>
                </c:pt>
                <c:pt idx="8">
                  <c:v>54.2</c:v>
                </c:pt>
                <c:pt idx="9">
                  <c:v>72</c:v>
                </c:pt>
              </c:numCache>
            </c:numRef>
          </c:cat>
          <c:val>
            <c:numRef>
              <c:f>Sheet1!$D$28:$D$37</c:f>
              <c:numCache>
                <c:formatCode>General</c:formatCode>
                <c:ptCount val="10"/>
                <c:pt idx="0">
                  <c:v>5.9031877213695395E-3</c:v>
                </c:pt>
                <c:pt idx="1">
                  <c:v>2.597402597402599E-2</c:v>
                </c:pt>
                <c:pt idx="2">
                  <c:v>7.5757575757575579E-2</c:v>
                </c:pt>
                <c:pt idx="3">
                  <c:v>2.0661157024793396E-2</c:v>
                </c:pt>
                <c:pt idx="4">
                  <c:v>1.8939393939393936E-2</c:v>
                </c:pt>
                <c:pt idx="5">
                  <c:v>1.9762845849802379E-2</c:v>
                </c:pt>
                <c:pt idx="6">
                  <c:v>6.447453255963893E-3</c:v>
                </c:pt>
                <c:pt idx="7">
                  <c:v>1.4662756598240463E-2</c:v>
                </c:pt>
                <c:pt idx="8">
                  <c:v>5.107252298263535E-3</c:v>
                </c:pt>
                <c:pt idx="9">
                  <c:v>6.4474532559638965E-3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7-4B51-A654-7B216E72D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2696136"/>
        <c:axId val="582693184"/>
      </c:barChart>
      <c:catAx>
        <c:axId val="58269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693184"/>
        <c:crosses val="autoZero"/>
        <c:auto val="1"/>
        <c:lblAlgn val="ctr"/>
        <c:lblOffset val="100"/>
        <c:noMultiLvlLbl val="0"/>
      </c:catAx>
      <c:valAx>
        <c:axId val="58269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69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Lambda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Sheet1!$B$28:$B$37</c:f>
              <c:numCache>
                <c:formatCode>General</c:formatCode>
                <c:ptCount val="10"/>
                <c:pt idx="0">
                  <c:v>0</c:v>
                </c:pt>
                <c:pt idx="1">
                  <c:v>15.4</c:v>
                </c:pt>
                <c:pt idx="2">
                  <c:v>18.899999999999999</c:v>
                </c:pt>
                <c:pt idx="3">
                  <c:v>20.100000000000001</c:v>
                </c:pt>
                <c:pt idx="4">
                  <c:v>24.5</c:v>
                </c:pt>
                <c:pt idx="5">
                  <c:v>29.3</c:v>
                </c:pt>
                <c:pt idx="6">
                  <c:v>33.9</c:v>
                </c:pt>
                <c:pt idx="7">
                  <c:v>48</c:v>
                </c:pt>
                <c:pt idx="8">
                  <c:v>54.2</c:v>
                </c:pt>
                <c:pt idx="9">
                  <c:v>72</c:v>
                </c:pt>
              </c:numCache>
            </c:numRef>
          </c:cat>
          <c:val>
            <c:numRef>
              <c:f>Sheet1!$E$28:$E$37</c:f>
              <c:numCache>
                <c:formatCode>General</c:formatCode>
                <c:ptCount val="10"/>
                <c:pt idx="0">
                  <c:v>5.9031877213695395E-3</c:v>
                </c:pt>
                <c:pt idx="1">
                  <c:v>2.8571428571428584E-2</c:v>
                </c:pt>
                <c:pt idx="2">
                  <c:v>9.2592592592592379E-2</c:v>
                </c:pt>
                <c:pt idx="3">
                  <c:v>2.8409090909090919E-2</c:v>
                </c:pt>
                <c:pt idx="4">
                  <c:v>2.9761904761904753E-2</c:v>
                </c:pt>
                <c:pt idx="5">
                  <c:v>3.623188405797103E-2</c:v>
                </c:pt>
                <c:pt idx="6">
                  <c:v>1.4184397163120567E-2</c:v>
                </c:pt>
                <c:pt idx="7">
                  <c:v>4.0322580645161268E-2</c:v>
                </c:pt>
                <c:pt idx="8">
                  <c:v>1.872659176029963E-2</c:v>
                </c:pt>
                <c:pt idx="9">
                  <c:v>3.5460992907801435E-2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2-4C83-A29A-4FF306B7A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6123024"/>
        <c:axId val="676120400"/>
      </c:barChart>
      <c:catAx>
        <c:axId val="67612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6120400"/>
        <c:crosses val="autoZero"/>
        <c:auto val="1"/>
        <c:lblAlgn val="ctr"/>
        <c:lblOffset val="100"/>
        <c:noMultiLvlLbl val="0"/>
      </c:catAx>
      <c:valAx>
        <c:axId val="67612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612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Sheet2!$B$2:$B$12</c:f>
              <c:numCache>
                <c:formatCode>General</c:formatCode>
                <c:ptCount val="11"/>
                <c:pt idx="0">
                  <c:v>0</c:v>
                </c:pt>
                <c:pt idx="1">
                  <c:v>15.4</c:v>
                </c:pt>
                <c:pt idx="2">
                  <c:v>18.899999999999999</c:v>
                </c:pt>
                <c:pt idx="3">
                  <c:v>20.100000000000001</c:v>
                </c:pt>
                <c:pt idx="4">
                  <c:v>24.5</c:v>
                </c:pt>
                <c:pt idx="5">
                  <c:v>29.3</c:v>
                </c:pt>
                <c:pt idx="6">
                  <c:v>33.9</c:v>
                </c:pt>
                <c:pt idx="7">
                  <c:v>48</c:v>
                </c:pt>
                <c:pt idx="8">
                  <c:v>54.2</c:v>
                </c:pt>
                <c:pt idx="9">
                  <c:v>72</c:v>
                </c:pt>
                <c:pt idx="10">
                  <c:v>86.1</c:v>
                </c:pt>
              </c:numCache>
            </c:numRef>
          </c:xVal>
          <c:yVal>
            <c:numRef>
              <c:f>Sheet2!$C$2:$C$12</c:f>
              <c:numCache>
                <c:formatCode>General</c:formatCode>
                <c:ptCount val="11"/>
                <c:pt idx="0">
                  <c:v>1</c:v>
                </c:pt>
                <c:pt idx="1">
                  <c:v>0.90909090909090906</c:v>
                </c:pt>
                <c:pt idx="2">
                  <c:v>0.81818181818181823</c:v>
                </c:pt>
                <c:pt idx="3">
                  <c:v>0.72727272727272729</c:v>
                </c:pt>
                <c:pt idx="4">
                  <c:v>0.63636363636363635</c:v>
                </c:pt>
                <c:pt idx="5">
                  <c:v>0.54545454545454541</c:v>
                </c:pt>
                <c:pt idx="6">
                  <c:v>0.45454545454545453</c:v>
                </c:pt>
                <c:pt idx="7">
                  <c:v>0.36363636363636365</c:v>
                </c:pt>
                <c:pt idx="8">
                  <c:v>0.27272727272727271</c:v>
                </c:pt>
                <c:pt idx="9">
                  <c:v>0.18181818181818182</c:v>
                </c:pt>
                <c:pt idx="10">
                  <c:v>9.0909090909090912E-2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28-4122-94D7-D00ED8940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212000"/>
        <c:axId val="681208064"/>
      </c:scatterChart>
      <c:valAx>
        <c:axId val="68121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1208064"/>
        <c:crosses val="autoZero"/>
        <c:crossBetween val="midCat"/>
      </c:valAx>
      <c:valAx>
        <c:axId val="68120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121200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531202</xdr:colOff>
      <xdr:row>23</xdr:row>
      <xdr:rowOff>159727</xdr:rowOff>
    </xdr:from>
    <xdr:to>
      <xdr:col>12</xdr:col>
      <xdr:colOff>201490</xdr:colOff>
      <xdr:row>38</xdr:row>
      <xdr:rowOff>45427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25645</xdr:colOff>
      <xdr:row>23</xdr:row>
      <xdr:rowOff>167054</xdr:rowOff>
    </xdr:from>
    <xdr:to>
      <xdr:col>20</xdr:col>
      <xdr:colOff>340702</xdr:colOff>
      <xdr:row>38</xdr:row>
      <xdr:rowOff>52754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104775</xdr:colOff>
      <xdr:row>23</xdr:row>
      <xdr:rowOff>166687</xdr:rowOff>
    </xdr:from>
    <xdr:to>
      <xdr:col>28</xdr:col>
      <xdr:colOff>409575</xdr:colOff>
      <xdr:row>38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1097280</xdr:colOff>
          <xdr:row>94</xdr:row>
          <xdr:rowOff>121920</xdr:rowOff>
        </xdr:from>
        <xdr:to>
          <xdr:col>5</xdr:col>
          <xdr:colOff>304800</xdr:colOff>
          <xdr:row>99</xdr:row>
          <xdr:rowOff>143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88</xdr:row>
          <xdr:rowOff>38100</xdr:rowOff>
        </xdr:from>
        <xdr:to>
          <xdr:col>5</xdr:col>
          <xdr:colOff>969645</xdr:colOff>
          <xdr:row>92</xdr:row>
          <xdr:rowOff>167640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93</xdr:row>
          <xdr:rowOff>175260</xdr:rowOff>
        </xdr:from>
        <xdr:to>
          <xdr:col>2</xdr:col>
          <xdr:colOff>685800</xdr:colOff>
          <xdr:row>96</xdr:row>
          <xdr:rowOff>91440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151087</xdr:colOff>
      <xdr:row>2</xdr:row>
      <xdr:rowOff>129408</xdr:rowOff>
    </xdr:from>
    <xdr:to>
      <xdr:col>13</xdr:col>
      <xdr:colOff>446690</xdr:colOff>
      <xdr:row>17</xdr:row>
      <xdr:rowOff>15108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H111"/>
  <sheetViews>
    <sheetView tabSelected="1" topLeftCell="A22" zoomScale="145" zoomScaleNormal="145" workbookViewId="0">
      <selection activeCell="D25" sqref="D25"/>
    </sheetView>
  </sheetViews>
  <sheetFormatPr baseColWidth="10" defaultColWidth="8.88671875" defaultRowHeight="14.4" x14ac:dyDescent="0.3"/>
  <cols>
    <col min="1" max="1" width="15.33203125" customWidth="1"/>
    <col min="2" max="2" width="21.33203125" customWidth="1"/>
    <col min="3" max="3" width="23.33203125" customWidth="1"/>
    <col min="4" max="4" width="26.33203125" customWidth="1"/>
    <col min="5" max="5" width="17.109375" customWidth="1"/>
    <col min="6" max="6" width="16" customWidth="1"/>
    <col min="7" max="7" width="11.88671875" customWidth="1"/>
  </cols>
  <sheetData>
    <row r="11" spans="1:5" x14ac:dyDescent="0.3">
      <c r="A11" s="2">
        <v>1</v>
      </c>
    </row>
    <row r="12" spans="1:5" x14ac:dyDescent="0.3">
      <c r="A12" s="1" t="s">
        <v>0</v>
      </c>
      <c r="B12" s="1" t="s">
        <v>5</v>
      </c>
      <c r="C12" s="1" t="s">
        <v>2</v>
      </c>
      <c r="D12" s="1" t="s">
        <v>3</v>
      </c>
      <c r="E12" s="1" t="s">
        <v>4</v>
      </c>
    </row>
    <row r="13" spans="1:5" x14ac:dyDescent="0.3">
      <c r="A13">
        <v>0</v>
      </c>
      <c r="B13">
        <f>B28*$H$28</f>
        <v>0</v>
      </c>
      <c r="C13">
        <f>(6+1-0)/7</f>
        <v>1</v>
      </c>
      <c r="D13">
        <f>1/((B14-B13)*11)</f>
        <v>2.9515938606847697E-3</v>
      </c>
      <c r="E13">
        <f>1/((B14-B13)*(11-A13))</f>
        <v>2.9515938606847697E-3</v>
      </c>
    </row>
    <row r="14" spans="1:5" x14ac:dyDescent="0.3">
      <c r="A14">
        <v>1</v>
      </c>
      <c r="B14">
        <f t="shared" ref="B14:B23" si="0">B29*$H$28</f>
        <v>30.8</v>
      </c>
      <c r="C14" s="3">
        <f>(10+1-A14)/11</f>
        <v>0.90909090909090906</v>
      </c>
      <c r="D14" s="4">
        <f>1/((B15-B14)*7)</f>
        <v>2.0408163265306135E-2</v>
      </c>
      <c r="E14">
        <f>1/((B15-B14)*(7-A14))</f>
        <v>2.3809523809523822E-2</v>
      </c>
    </row>
    <row r="15" spans="1:5" x14ac:dyDescent="0.3">
      <c r="A15">
        <v>2</v>
      </c>
      <c r="B15">
        <f t="shared" si="0"/>
        <v>37.799999999999997</v>
      </c>
      <c r="C15" s="3">
        <f t="shared" ref="C15:C23" si="1">(10+1-A15)/11</f>
        <v>0.81818181818181823</v>
      </c>
      <c r="D15" s="4">
        <f>1/((B16-B15)*7)</f>
        <v>5.9523809523809382E-2</v>
      </c>
      <c r="E15">
        <f>1/((B16-B15)*(7-A15))</f>
        <v>8.3333333333333134E-2</v>
      </c>
    </row>
    <row r="16" spans="1:5" x14ac:dyDescent="0.3">
      <c r="A16">
        <v>3</v>
      </c>
      <c r="B16">
        <f t="shared" si="0"/>
        <v>40.200000000000003</v>
      </c>
      <c r="C16" s="3">
        <f t="shared" si="1"/>
        <v>0.72727272727272729</v>
      </c>
      <c r="D16" s="4">
        <f t="shared" ref="D16:D20" si="2">1/((B17-B16)*7)</f>
        <v>1.6233766233766239E-2</v>
      </c>
      <c r="E16">
        <f t="shared" ref="E16:E20" si="3">1/((B17-B16)*(7-A16))</f>
        <v>2.8409090909090919E-2</v>
      </c>
    </row>
    <row r="17" spans="1:8" x14ac:dyDescent="0.3">
      <c r="A17">
        <v>4</v>
      </c>
      <c r="B17">
        <f t="shared" si="0"/>
        <v>49</v>
      </c>
      <c r="C17" s="3">
        <f t="shared" si="1"/>
        <v>0.63636363636363635</v>
      </c>
      <c r="D17" s="4">
        <f>1/((B18-B17)*7)</f>
        <v>1.4880952380952377E-2</v>
      </c>
      <c r="E17">
        <f t="shared" si="3"/>
        <v>3.4722222222222217E-2</v>
      </c>
    </row>
    <row r="18" spans="1:8" x14ac:dyDescent="0.3">
      <c r="A18">
        <v>5</v>
      </c>
      <c r="B18">
        <f t="shared" si="0"/>
        <v>58.6</v>
      </c>
      <c r="C18" s="3">
        <f t="shared" si="1"/>
        <v>0.54545454545454541</v>
      </c>
      <c r="D18" s="4">
        <f t="shared" si="2"/>
        <v>1.5527950310559011E-2</v>
      </c>
      <c r="E18">
        <f t="shared" si="3"/>
        <v>5.4347826086956548E-2</v>
      </c>
    </row>
    <row r="19" spans="1:8" x14ac:dyDescent="0.3">
      <c r="A19">
        <v>6</v>
      </c>
      <c r="B19">
        <f t="shared" si="0"/>
        <v>67.8</v>
      </c>
      <c r="C19" s="3">
        <f t="shared" si="1"/>
        <v>0.45454545454545453</v>
      </c>
      <c r="D19" s="4">
        <f t="shared" si="2"/>
        <v>5.0658561296859162E-3</v>
      </c>
      <c r="E19">
        <f t="shared" si="3"/>
        <v>3.5460992907801414E-2</v>
      </c>
    </row>
    <row r="20" spans="1:8" x14ac:dyDescent="0.3">
      <c r="A20">
        <v>7</v>
      </c>
      <c r="B20">
        <f t="shared" si="0"/>
        <v>96</v>
      </c>
      <c r="C20" s="3">
        <f t="shared" si="1"/>
        <v>0.36363636363636365</v>
      </c>
      <c r="D20" s="4">
        <f t="shared" si="2"/>
        <v>1.1520737327188935E-2</v>
      </c>
      <c r="E20" t="e">
        <f t="shared" si="3"/>
        <v>#DIV/0!</v>
      </c>
    </row>
    <row r="21" spans="1:8" x14ac:dyDescent="0.3">
      <c r="A21">
        <v>8</v>
      </c>
      <c r="B21">
        <f t="shared" si="0"/>
        <v>108.4</v>
      </c>
      <c r="C21" s="3">
        <f t="shared" si="1"/>
        <v>0.27272727272727271</v>
      </c>
      <c r="D21">
        <f t="shared" ref="D21:D22" si="4">1/((B22-B21)*11)</f>
        <v>2.5536261491317675E-3</v>
      </c>
      <c r="E21">
        <f t="shared" ref="E21:E22" si="5">1/((B22-B21)*(11-A21))</f>
        <v>9.3632958801498148E-3</v>
      </c>
    </row>
    <row r="22" spans="1:8" x14ac:dyDescent="0.3">
      <c r="A22">
        <v>9</v>
      </c>
      <c r="B22">
        <f t="shared" si="0"/>
        <v>144</v>
      </c>
      <c r="C22" s="3">
        <f t="shared" si="1"/>
        <v>0.18181818181818182</v>
      </c>
      <c r="D22">
        <f t="shared" si="4"/>
        <v>3.2237266279819482E-3</v>
      </c>
      <c r="E22">
        <f t="shared" si="5"/>
        <v>1.7730496453900717E-2</v>
      </c>
    </row>
    <row r="23" spans="1:8" x14ac:dyDescent="0.3">
      <c r="A23">
        <v>10</v>
      </c>
      <c r="B23">
        <f t="shared" si="0"/>
        <v>172.2</v>
      </c>
      <c r="C23" s="3">
        <f t="shared" si="1"/>
        <v>9.0909090909090912E-2</v>
      </c>
    </row>
    <row r="24" spans="1:8" x14ac:dyDescent="0.3">
      <c r="A24">
        <v>11</v>
      </c>
    </row>
    <row r="25" spans="1:8" x14ac:dyDescent="0.3">
      <c r="A25">
        <v>12</v>
      </c>
    </row>
    <row r="27" spans="1:8" x14ac:dyDescent="0.3">
      <c r="A27" s="1" t="s">
        <v>0</v>
      </c>
      <c r="B27" s="1" t="s">
        <v>6</v>
      </c>
      <c r="C27" s="1" t="s">
        <v>2</v>
      </c>
      <c r="D27" s="1" t="s">
        <v>3</v>
      </c>
      <c r="E27" s="1" t="s">
        <v>4</v>
      </c>
    </row>
    <row r="28" spans="1:8" x14ac:dyDescent="0.3">
      <c r="A28">
        <v>0</v>
      </c>
      <c r="B28">
        <v>0</v>
      </c>
      <c r="C28">
        <f>(10+1-0)/11</f>
        <v>1</v>
      </c>
      <c r="D28">
        <f>1/((B29-B28)*11)</f>
        <v>5.9031877213695395E-3</v>
      </c>
      <c r="E28">
        <f>1/((B29-B28)*(11-A28))</f>
        <v>5.9031877213695395E-3</v>
      </c>
      <c r="H28">
        <v>2</v>
      </c>
    </row>
    <row r="29" spans="1:8" x14ac:dyDescent="0.3">
      <c r="A29">
        <v>1</v>
      </c>
      <c r="B29">
        <v>15.4</v>
      </c>
      <c r="C29">
        <f>(10+1-1)/11</f>
        <v>0.90909090909090906</v>
      </c>
      <c r="D29">
        <f>1/((B30-B29)*11)</f>
        <v>2.597402597402599E-2</v>
      </c>
      <c r="E29">
        <f>1/((B30-B29)*(11-A29))</f>
        <v>2.8571428571428584E-2</v>
      </c>
    </row>
    <row r="30" spans="1:8" x14ac:dyDescent="0.3">
      <c r="A30">
        <v>2</v>
      </c>
      <c r="B30">
        <v>18.899999999999999</v>
      </c>
      <c r="C30">
        <f>(10+1-2)/11</f>
        <v>0.81818181818181823</v>
      </c>
      <c r="D30">
        <f>1/((B31-B30)*11)</f>
        <v>7.5757575757575579E-2</v>
      </c>
      <c r="E30">
        <f>1/((B31-B30)*(11-A30))</f>
        <v>9.2592592592592379E-2</v>
      </c>
    </row>
    <row r="31" spans="1:8" x14ac:dyDescent="0.3">
      <c r="A31">
        <v>3</v>
      </c>
      <c r="B31">
        <v>20.100000000000001</v>
      </c>
      <c r="C31">
        <f>(10+1-3)/11</f>
        <v>0.72727272727272729</v>
      </c>
      <c r="D31">
        <f>1/((B32-B31)*11)</f>
        <v>2.0661157024793396E-2</v>
      </c>
      <c r="E31">
        <f t="shared" ref="E31:E37" si="6">1/((B32-B31)*(11-A31))</f>
        <v>2.8409090909090919E-2</v>
      </c>
    </row>
    <row r="32" spans="1:8" x14ac:dyDescent="0.3">
      <c r="A32">
        <v>4</v>
      </c>
      <c r="B32">
        <v>24.5</v>
      </c>
      <c r="C32">
        <f>(10+1-4)/11</f>
        <v>0.63636363636363635</v>
      </c>
      <c r="D32">
        <f>1/((B33-B32)*11)</f>
        <v>1.8939393939393936E-2</v>
      </c>
      <c r="E32">
        <f t="shared" si="6"/>
        <v>2.9761904761904753E-2</v>
      </c>
    </row>
    <row r="33" spans="1:7" x14ac:dyDescent="0.3">
      <c r="A33">
        <v>5</v>
      </c>
      <c r="B33">
        <v>29.3</v>
      </c>
      <c r="C33">
        <f>(10+1-5)/11</f>
        <v>0.54545454545454541</v>
      </c>
      <c r="D33">
        <f t="shared" ref="D33:D37" si="7">1/((B34-B33)*11)</f>
        <v>1.9762845849802379E-2</v>
      </c>
      <c r="E33">
        <f t="shared" si="6"/>
        <v>3.623188405797103E-2</v>
      </c>
    </row>
    <row r="34" spans="1:7" x14ac:dyDescent="0.3">
      <c r="A34">
        <v>6</v>
      </c>
      <c r="B34">
        <v>33.9</v>
      </c>
      <c r="C34">
        <f>(10+1-6)/11</f>
        <v>0.45454545454545453</v>
      </c>
      <c r="D34">
        <f t="shared" si="7"/>
        <v>6.447453255963893E-3</v>
      </c>
      <c r="E34">
        <f t="shared" si="6"/>
        <v>1.4184397163120567E-2</v>
      </c>
    </row>
    <row r="35" spans="1:7" x14ac:dyDescent="0.3">
      <c r="A35">
        <v>7</v>
      </c>
      <c r="B35">
        <v>48</v>
      </c>
      <c r="C35">
        <f>(10+1-7)/11</f>
        <v>0.36363636363636365</v>
      </c>
      <c r="D35">
        <f t="shared" si="7"/>
        <v>1.4662756598240463E-2</v>
      </c>
      <c r="E35">
        <f t="shared" si="6"/>
        <v>4.0322580645161268E-2</v>
      </c>
    </row>
    <row r="36" spans="1:7" x14ac:dyDescent="0.3">
      <c r="A36">
        <v>8</v>
      </c>
      <c r="B36">
        <v>54.2</v>
      </c>
      <c r="C36">
        <f>(10+1-8)/11</f>
        <v>0.27272727272727271</v>
      </c>
      <c r="D36">
        <f t="shared" si="7"/>
        <v>5.107252298263535E-3</v>
      </c>
      <c r="E36">
        <f t="shared" si="6"/>
        <v>1.872659176029963E-2</v>
      </c>
    </row>
    <row r="37" spans="1:7" x14ac:dyDescent="0.3">
      <c r="A37">
        <v>9</v>
      </c>
      <c r="B37">
        <v>72</v>
      </c>
      <c r="C37">
        <f>(10+1-9)/11</f>
        <v>0.18181818181818182</v>
      </c>
      <c r="D37">
        <f t="shared" si="7"/>
        <v>6.4474532559638965E-3</v>
      </c>
      <c r="E37">
        <f t="shared" si="6"/>
        <v>3.5460992907801435E-2</v>
      </c>
    </row>
    <row r="38" spans="1:7" x14ac:dyDescent="0.3">
      <c r="A38">
        <v>10</v>
      </c>
      <c r="B38">
        <v>86.1</v>
      </c>
      <c r="C38">
        <f>(10+1-10)/11</f>
        <v>9.0909090909090912E-2</v>
      </c>
    </row>
    <row r="39" spans="1:7" x14ac:dyDescent="0.3">
      <c r="A39" t="s">
        <v>24</v>
      </c>
      <c r="B39" s="1">
        <f>AVERAGE(B29:B38)</f>
        <v>40.239999999999995</v>
      </c>
    </row>
    <row r="41" spans="1:7" x14ac:dyDescent="0.3">
      <c r="A41" s="2">
        <v>2</v>
      </c>
    </row>
    <row r="42" spans="1:7" x14ac:dyDescent="0.3">
      <c r="A42" s="1" t="s">
        <v>0</v>
      </c>
      <c r="B42" s="1" t="s">
        <v>7</v>
      </c>
      <c r="C42" s="1" t="s">
        <v>8</v>
      </c>
      <c r="D42" s="1" t="s">
        <v>9</v>
      </c>
      <c r="E42" s="1" t="s">
        <v>1</v>
      </c>
      <c r="F42" s="1" t="s">
        <v>3</v>
      </c>
      <c r="G42" s="1" t="s">
        <v>4</v>
      </c>
    </row>
    <row r="43" spans="1:7" x14ac:dyDescent="0.3">
      <c r="A43">
        <v>0</v>
      </c>
      <c r="B43">
        <v>0</v>
      </c>
      <c r="D43">
        <f>70-C52</f>
        <v>70</v>
      </c>
      <c r="E43">
        <f>D43/70</f>
        <v>1</v>
      </c>
      <c r="F43">
        <f t="shared" ref="F43:F49" si="8">(D43-D44)/(5*70)</f>
        <v>8.5714285714285719E-3</v>
      </c>
      <c r="G43">
        <f>(D43-D44)/(5*D43)</f>
        <v>8.5714285714285719E-3</v>
      </c>
    </row>
    <row r="44" spans="1:7" x14ac:dyDescent="0.3">
      <c r="A44">
        <v>1</v>
      </c>
      <c r="B44">
        <v>5</v>
      </c>
      <c r="C44">
        <v>3</v>
      </c>
      <c r="D44">
        <f>D43-C44</f>
        <v>67</v>
      </c>
      <c r="E44">
        <f>D44/70</f>
        <v>0.95714285714285718</v>
      </c>
      <c r="F44">
        <f t="shared" si="8"/>
        <v>0.02</v>
      </c>
      <c r="G44">
        <f t="shared" ref="G44:G49" si="9">(D44-D45)/(5*D44)</f>
        <v>2.0895522388059702E-2</v>
      </c>
    </row>
    <row r="45" spans="1:7" x14ac:dyDescent="0.3">
      <c r="A45">
        <v>2</v>
      </c>
      <c r="B45">
        <v>10</v>
      </c>
      <c r="C45">
        <v>7</v>
      </c>
      <c r="D45">
        <f>D44-C45</f>
        <v>60</v>
      </c>
      <c r="E45">
        <f t="shared" ref="E45:E50" si="10">D45/70</f>
        <v>0.8571428571428571</v>
      </c>
      <c r="F45">
        <f t="shared" si="8"/>
        <v>2.2857142857142857E-2</v>
      </c>
      <c r="G45">
        <f t="shared" si="9"/>
        <v>2.6666666666666668E-2</v>
      </c>
    </row>
    <row r="46" spans="1:7" x14ac:dyDescent="0.3">
      <c r="A46">
        <v>3</v>
      </c>
      <c r="B46">
        <v>15</v>
      </c>
      <c r="C46">
        <v>8</v>
      </c>
      <c r="D46">
        <f>D45-C46</f>
        <v>52</v>
      </c>
      <c r="E46">
        <f t="shared" si="10"/>
        <v>0.74285714285714288</v>
      </c>
      <c r="F46">
        <f t="shared" si="8"/>
        <v>2.5714285714285714E-2</v>
      </c>
      <c r="G46">
        <f t="shared" si="9"/>
        <v>3.4615384615384617E-2</v>
      </c>
    </row>
    <row r="47" spans="1:7" x14ac:dyDescent="0.3">
      <c r="A47">
        <v>4</v>
      </c>
      <c r="B47">
        <v>20</v>
      </c>
      <c r="C47">
        <v>9</v>
      </c>
      <c r="D47">
        <f>D46-C47</f>
        <v>43</v>
      </c>
      <c r="E47">
        <f t="shared" si="10"/>
        <v>0.61428571428571432</v>
      </c>
      <c r="F47">
        <f t="shared" si="8"/>
        <v>3.7142857142857144E-2</v>
      </c>
      <c r="G47">
        <f t="shared" si="9"/>
        <v>6.0465116279069767E-2</v>
      </c>
    </row>
    <row r="48" spans="1:7" x14ac:dyDescent="0.3">
      <c r="A48">
        <v>5</v>
      </c>
      <c r="B48">
        <v>25</v>
      </c>
      <c r="C48">
        <v>13</v>
      </c>
      <c r="D48">
        <f>D47-C48</f>
        <v>30</v>
      </c>
      <c r="E48">
        <f t="shared" si="10"/>
        <v>0.42857142857142855</v>
      </c>
      <c r="F48">
        <f t="shared" si="8"/>
        <v>5.1428571428571428E-2</v>
      </c>
      <c r="G48">
        <f t="shared" si="9"/>
        <v>0.12</v>
      </c>
    </row>
    <row r="49" spans="1:7" x14ac:dyDescent="0.3">
      <c r="A49">
        <v>6</v>
      </c>
      <c r="B49">
        <v>30</v>
      </c>
      <c r="C49">
        <v>18</v>
      </c>
      <c r="D49">
        <f t="shared" ref="D49:D50" si="11">D48-C49</f>
        <v>12</v>
      </c>
      <c r="E49">
        <f t="shared" si="10"/>
        <v>0.17142857142857143</v>
      </c>
      <c r="F49">
        <f t="shared" si="8"/>
        <v>3.4285714285714287E-2</v>
      </c>
      <c r="G49">
        <f t="shared" si="9"/>
        <v>0.2</v>
      </c>
    </row>
    <row r="50" spans="1:7" x14ac:dyDescent="0.3">
      <c r="A50">
        <v>7</v>
      </c>
      <c r="B50">
        <v>35</v>
      </c>
      <c r="C50">
        <v>12</v>
      </c>
      <c r="D50">
        <f t="shared" si="11"/>
        <v>0</v>
      </c>
      <c r="E50">
        <f t="shared" si="10"/>
        <v>0</v>
      </c>
      <c r="F50">
        <f>(D50-C51)/(5*70)</f>
        <v>0</v>
      </c>
    </row>
    <row r="51" spans="1:7" x14ac:dyDescent="0.3">
      <c r="A51">
        <v>8</v>
      </c>
    </row>
    <row r="52" spans="1:7" x14ac:dyDescent="0.3">
      <c r="A52">
        <v>9</v>
      </c>
      <c r="C52">
        <v>0</v>
      </c>
    </row>
    <row r="53" spans="1:7" x14ac:dyDescent="0.3">
      <c r="A53">
        <v>10</v>
      </c>
    </row>
    <row r="57" spans="1:7" x14ac:dyDescent="0.3">
      <c r="A57" s="2">
        <v>3</v>
      </c>
    </row>
    <row r="59" spans="1:7" x14ac:dyDescent="0.3">
      <c r="A59" s="1" t="s">
        <v>0</v>
      </c>
      <c r="B59" s="1" t="s">
        <v>14</v>
      </c>
      <c r="C59" s="1" t="s">
        <v>15</v>
      </c>
    </row>
    <row r="61" spans="1:7" x14ac:dyDescent="0.3">
      <c r="A61">
        <v>1</v>
      </c>
      <c r="B61">
        <v>150</v>
      </c>
      <c r="C61">
        <f>((10+1-A61)/(10+2-A61))*1</f>
        <v>0.90909090909090906</v>
      </c>
    </row>
    <row r="62" spans="1:7" x14ac:dyDescent="0.3">
      <c r="A62">
        <v>2</v>
      </c>
      <c r="B62" t="s">
        <v>10</v>
      </c>
    </row>
    <row r="63" spans="1:7" x14ac:dyDescent="0.3">
      <c r="A63">
        <v>3</v>
      </c>
      <c r="B63">
        <v>560</v>
      </c>
      <c r="C63">
        <f>((10+1-A63)/(10+2-A63))*C61</f>
        <v>0.80808080808080796</v>
      </c>
    </row>
    <row r="64" spans="1:7" x14ac:dyDescent="0.3">
      <c r="A64">
        <v>4</v>
      </c>
      <c r="B64">
        <v>800</v>
      </c>
      <c r="C64">
        <f>((10+1-A64)/(10+2-A64))*C63</f>
        <v>0.70707070707070696</v>
      </c>
    </row>
    <row r="65" spans="1:3" x14ac:dyDescent="0.3">
      <c r="A65">
        <v>5</v>
      </c>
      <c r="B65" t="s">
        <v>11</v>
      </c>
    </row>
    <row r="66" spans="1:3" x14ac:dyDescent="0.3">
      <c r="A66">
        <v>6</v>
      </c>
      <c r="B66">
        <v>1720</v>
      </c>
      <c r="C66">
        <f>((10+1-A66)/(10+2-A66))*C64</f>
        <v>0.58922558922558921</v>
      </c>
    </row>
    <row r="67" spans="1:3" x14ac:dyDescent="0.3">
      <c r="A67">
        <v>7</v>
      </c>
      <c r="B67" t="s">
        <v>12</v>
      </c>
    </row>
    <row r="68" spans="1:3" x14ac:dyDescent="0.3">
      <c r="A68">
        <v>8</v>
      </c>
      <c r="B68" t="s">
        <v>13</v>
      </c>
    </row>
    <row r="69" spans="1:3" x14ac:dyDescent="0.3">
      <c r="A69">
        <v>9</v>
      </c>
      <c r="B69">
        <v>5230</v>
      </c>
      <c r="C69">
        <f>((10+1-A69)/(10+2-A69))*C66</f>
        <v>0.39281705948372614</v>
      </c>
    </row>
    <row r="70" spans="1:3" x14ac:dyDescent="0.3">
      <c r="A70">
        <v>10</v>
      </c>
      <c r="B70">
        <v>6890</v>
      </c>
      <c r="C70">
        <f>((10+1-A70)/(10+2-A70))*C69</f>
        <v>0.19640852974186307</v>
      </c>
    </row>
    <row r="75" spans="1:3" x14ac:dyDescent="0.3">
      <c r="A75" t="s">
        <v>22</v>
      </c>
    </row>
    <row r="77" spans="1:3" x14ac:dyDescent="0.3">
      <c r="A77" t="s">
        <v>23</v>
      </c>
    </row>
    <row r="100" spans="1:5" x14ac:dyDescent="0.3">
      <c r="A100" s="2" t="s">
        <v>16</v>
      </c>
    </row>
    <row r="101" spans="1:5" x14ac:dyDescent="0.3">
      <c r="A101" s="1" t="s">
        <v>29</v>
      </c>
      <c r="B101" s="1" t="s">
        <v>14</v>
      </c>
      <c r="C101" s="1" t="s">
        <v>20</v>
      </c>
      <c r="D101" s="1" t="s">
        <v>21</v>
      </c>
      <c r="E101" s="1" t="s">
        <v>1</v>
      </c>
    </row>
    <row r="102" spans="1:5" x14ac:dyDescent="0.3">
      <c r="A102">
        <v>1</v>
      </c>
      <c r="B102">
        <v>150</v>
      </c>
      <c r="C102">
        <v>1</v>
      </c>
      <c r="D102">
        <v>1</v>
      </c>
      <c r="E102">
        <v>0.93300000000000005</v>
      </c>
    </row>
    <row r="103" spans="1:5" x14ac:dyDescent="0.3">
      <c r="A103">
        <v>2</v>
      </c>
      <c r="B103" t="s">
        <v>10</v>
      </c>
      <c r="C103">
        <v>1</v>
      </c>
      <c r="D103">
        <v>1</v>
      </c>
    </row>
    <row r="104" spans="1:5" x14ac:dyDescent="0.3">
      <c r="A104">
        <v>3</v>
      </c>
      <c r="B104">
        <v>560</v>
      </c>
      <c r="C104">
        <f>((A111+1)-A102)/(1+(10-A103))</f>
        <v>1.1111111111111112</v>
      </c>
      <c r="D104" t="s">
        <v>17</v>
      </c>
      <c r="E104">
        <v>0.82599999999999996</v>
      </c>
    </row>
    <row r="105" spans="1:5" x14ac:dyDescent="0.3">
      <c r="A105">
        <v>4</v>
      </c>
      <c r="B105">
        <v>800</v>
      </c>
      <c r="C105" s="5">
        <v>1.1100000000000001</v>
      </c>
      <c r="D105" t="s">
        <v>25</v>
      </c>
      <c r="E105">
        <v>0.71899999999999997</v>
      </c>
    </row>
    <row r="106" spans="1:5" x14ac:dyDescent="0.3">
      <c r="A106">
        <v>5</v>
      </c>
      <c r="B106" t="s">
        <v>11</v>
      </c>
      <c r="D106">
        <v>3.22</v>
      </c>
    </row>
    <row r="107" spans="1:5" x14ac:dyDescent="0.3">
      <c r="A107">
        <v>6</v>
      </c>
      <c r="B107">
        <v>1720</v>
      </c>
      <c r="C107" t="s">
        <v>27</v>
      </c>
      <c r="D107" t="s">
        <v>18</v>
      </c>
      <c r="E107">
        <v>0.59399999999999997</v>
      </c>
    </row>
    <row r="108" spans="1:5" x14ac:dyDescent="0.3">
      <c r="A108">
        <v>7</v>
      </c>
      <c r="B108" t="s">
        <v>12</v>
      </c>
    </row>
    <row r="109" spans="1:5" x14ac:dyDescent="0.3">
      <c r="A109">
        <v>8</v>
      </c>
      <c r="B109" t="s">
        <v>13</v>
      </c>
    </row>
    <row r="110" spans="1:5" x14ac:dyDescent="0.3">
      <c r="A110">
        <v>9</v>
      </c>
      <c r="B110">
        <v>5230</v>
      </c>
      <c r="C110" t="s">
        <v>26</v>
      </c>
      <c r="D110" t="s">
        <v>19</v>
      </c>
      <c r="E110">
        <v>0.38700000000000001</v>
      </c>
    </row>
    <row r="111" spans="1:5" x14ac:dyDescent="0.3">
      <c r="A111">
        <v>10</v>
      </c>
      <c r="B111">
        <v>6890</v>
      </c>
      <c r="C111">
        <v>2.16</v>
      </c>
      <c r="D111" t="s">
        <v>28</v>
      </c>
      <c r="E111">
        <v>0.17899999999999999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3</xdr:col>
                <xdr:colOff>1097280</xdr:colOff>
                <xdr:row>94</xdr:row>
                <xdr:rowOff>121920</xdr:rowOff>
              </from>
              <to>
                <xdr:col>5</xdr:col>
                <xdr:colOff>304800</xdr:colOff>
                <xdr:row>99</xdr:row>
                <xdr:rowOff>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7" r:id="rId6">
          <objectPr defaultSize="0" r:id="rId7">
            <anchor moveWithCells="1">
              <from>
                <xdr:col>0</xdr:col>
                <xdr:colOff>236220</xdr:colOff>
                <xdr:row>88</xdr:row>
                <xdr:rowOff>38100</xdr:rowOff>
              </from>
              <to>
                <xdr:col>5</xdr:col>
                <xdr:colOff>982980</xdr:colOff>
                <xdr:row>92</xdr:row>
                <xdr:rowOff>160020</xdr:rowOff>
              </to>
            </anchor>
          </objectPr>
        </oleObject>
      </mc:Choice>
      <mc:Fallback>
        <oleObject progId="Equation.DSMT4" shapeId="1027" r:id="rId6"/>
      </mc:Fallback>
    </mc:AlternateContent>
    <mc:AlternateContent xmlns:mc="http://schemas.openxmlformats.org/markup-compatibility/2006">
      <mc:Choice Requires="x14">
        <oleObject progId="Equation.DSMT4" shapeId="1028" r:id="rId8">
          <objectPr defaultSize="0" r:id="rId9">
            <anchor moveWithCells="1">
              <from>
                <xdr:col>0</xdr:col>
                <xdr:colOff>228600</xdr:colOff>
                <xdr:row>93</xdr:row>
                <xdr:rowOff>175260</xdr:rowOff>
              </from>
              <to>
                <xdr:col>2</xdr:col>
                <xdr:colOff>685800</xdr:colOff>
                <xdr:row>96</xdr:row>
                <xdr:rowOff>83820</xdr:rowOff>
              </to>
            </anchor>
          </objectPr>
        </oleObject>
      </mc:Choice>
      <mc:Fallback>
        <oleObject progId="Equation.DSMT4" shapeId="1028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BA5E6-4989-427E-A72B-33CA8ED58B39}">
  <dimension ref="A1:E12"/>
  <sheetViews>
    <sheetView zoomScale="145" zoomScaleNormal="145" workbookViewId="0">
      <selection activeCell="D20" sqref="D20"/>
    </sheetView>
  </sheetViews>
  <sheetFormatPr baseColWidth="10" defaultColWidth="8.88671875" defaultRowHeight="14.4" x14ac:dyDescent="0.3"/>
  <cols>
    <col min="2" max="2" width="19.6640625" customWidth="1"/>
    <col min="3" max="3" width="15.88671875" customWidth="1"/>
    <col min="4" max="4" width="19.109375" customWidth="1"/>
    <col min="5" max="5" width="20.88671875" customWidth="1"/>
  </cols>
  <sheetData>
    <row r="1" spans="1:5" x14ac:dyDescent="0.3">
      <c r="A1" s="1" t="s">
        <v>0</v>
      </c>
      <c r="B1" s="1" t="s">
        <v>6</v>
      </c>
      <c r="C1" s="1" t="s">
        <v>2</v>
      </c>
      <c r="D1" s="1" t="s">
        <v>3</v>
      </c>
      <c r="E1" s="1" t="s">
        <v>4</v>
      </c>
    </row>
    <row r="2" spans="1:5" x14ac:dyDescent="0.3">
      <c r="A2">
        <v>0</v>
      </c>
      <c r="B2">
        <v>0</v>
      </c>
      <c r="C2">
        <f>(10+1-0)/11</f>
        <v>1</v>
      </c>
      <c r="D2">
        <f>1/((B3-B2)*11)</f>
        <v>5.9031877213695395E-3</v>
      </c>
      <c r="E2">
        <f>1/((B3-B2)*(11-A2))</f>
        <v>5.9031877213695395E-3</v>
      </c>
    </row>
    <row r="3" spans="1:5" x14ac:dyDescent="0.3">
      <c r="A3">
        <v>1</v>
      </c>
      <c r="B3">
        <v>15.4</v>
      </c>
      <c r="C3">
        <f>(10+1-1)/11</f>
        <v>0.90909090909090906</v>
      </c>
      <c r="D3">
        <f t="shared" ref="D3:D11" si="0">1/((B4-B3)*11)</f>
        <v>2.597402597402599E-2</v>
      </c>
      <c r="E3">
        <f>1/((B4-B3)*(11-A3))</f>
        <v>2.8571428571428584E-2</v>
      </c>
    </row>
    <row r="4" spans="1:5" x14ac:dyDescent="0.3">
      <c r="A4">
        <v>2</v>
      </c>
      <c r="B4">
        <v>18.899999999999999</v>
      </c>
      <c r="C4">
        <f>(10+1-2)/11</f>
        <v>0.81818181818181823</v>
      </c>
      <c r="D4">
        <f t="shared" si="0"/>
        <v>7.5757575757575579E-2</v>
      </c>
      <c r="E4">
        <f>1/((B5-B4)*(11-A4))</f>
        <v>9.2592592592592379E-2</v>
      </c>
    </row>
    <row r="5" spans="1:5" x14ac:dyDescent="0.3">
      <c r="A5">
        <v>3</v>
      </c>
      <c r="B5">
        <v>20.100000000000001</v>
      </c>
      <c r="C5">
        <f>(10+1-3)/11</f>
        <v>0.72727272727272729</v>
      </c>
      <c r="D5">
        <f t="shared" si="0"/>
        <v>2.0661157024793396E-2</v>
      </c>
      <c r="E5">
        <f t="shared" ref="E5:E11" si="1">1/((B6-B5)*(11-A5))</f>
        <v>2.8409090909090919E-2</v>
      </c>
    </row>
    <row r="6" spans="1:5" x14ac:dyDescent="0.3">
      <c r="A6">
        <v>4</v>
      </c>
      <c r="B6">
        <v>24.5</v>
      </c>
      <c r="C6">
        <f>(10+1-4)/11</f>
        <v>0.63636363636363635</v>
      </c>
      <c r="D6">
        <f t="shared" si="0"/>
        <v>1.8939393939393936E-2</v>
      </c>
      <c r="E6">
        <f t="shared" si="1"/>
        <v>2.9761904761904753E-2</v>
      </c>
    </row>
    <row r="7" spans="1:5" x14ac:dyDescent="0.3">
      <c r="A7">
        <v>5</v>
      </c>
      <c r="B7">
        <v>29.3</v>
      </c>
      <c r="C7">
        <f>(10+1-5)/11</f>
        <v>0.54545454545454541</v>
      </c>
      <c r="D7">
        <f t="shared" si="0"/>
        <v>1.9762845849802379E-2</v>
      </c>
      <c r="E7">
        <f t="shared" si="1"/>
        <v>3.623188405797103E-2</v>
      </c>
    </row>
    <row r="8" spans="1:5" x14ac:dyDescent="0.3">
      <c r="A8">
        <v>6</v>
      </c>
      <c r="B8">
        <v>33.9</v>
      </c>
      <c r="C8">
        <f>(10+1-6)/11</f>
        <v>0.45454545454545453</v>
      </c>
      <c r="D8">
        <f t="shared" si="0"/>
        <v>6.447453255963893E-3</v>
      </c>
      <c r="E8">
        <f t="shared" si="1"/>
        <v>1.4184397163120567E-2</v>
      </c>
    </row>
    <row r="9" spans="1:5" x14ac:dyDescent="0.3">
      <c r="A9">
        <v>7</v>
      </c>
      <c r="B9">
        <v>48</v>
      </c>
      <c r="C9">
        <f>(10+1-7)/11</f>
        <v>0.36363636363636365</v>
      </c>
      <c r="D9">
        <f t="shared" si="0"/>
        <v>1.4662756598240463E-2</v>
      </c>
      <c r="E9">
        <f t="shared" si="1"/>
        <v>4.0322580645161268E-2</v>
      </c>
    </row>
    <row r="10" spans="1:5" x14ac:dyDescent="0.3">
      <c r="A10">
        <v>8</v>
      </c>
      <c r="B10">
        <v>54.2</v>
      </c>
      <c r="C10">
        <f>(10+1-8)/11</f>
        <v>0.27272727272727271</v>
      </c>
      <c r="D10">
        <f t="shared" si="0"/>
        <v>5.107252298263535E-3</v>
      </c>
      <c r="E10">
        <f t="shared" si="1"/>
        <v>1.872659176029963E-2</v>
      </c>
    </row>
    <row r="11" spans="1:5" x14ac:dyDescent="0.3">
      <c r="A11">
        <v>9</v>
      </c>
      <c r="B11">
        <v>72</v>
      </c>
      <c r="C11">
        <f>(10+1-9)/11</f>
        <v>0.18181818181818182</v>
      </c>
      <c r="D11">
        <f t="shared" si="0"/>
        <v>6.4474532559638965E-3</v>
      </c>
      <c r="E11">
        <f t="shared" si="1"/>
        <v>3.5460992907801435E-2</v>
      </c>
    </row>
    <row r="12" spans="1:5" x14ac:dyDescent="0.3">
      <c r="A12">
        <v>10</v>
      </c>
      <c r="B12">
        <v>86.1</v>
      </c>
      <c r="C12">
        <f>(10+1-10)/11</f>
        <v>9.0909090909090912E-2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2023-03-31T16:15:32Z</dcterms:modified>
</cp:coreProperties>
</file>